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'1'!$A$1:$K$29</definedName>
    <definedName name="_xlnm.Print_Area" localSheetId="1">'2'!$A$1:$H$28</definedName>
    <definedName name="_xlnm.Print_Area" localSheetId="2">'3'!$A$1:$H$28</definedName>
    <definedName name="_xlnm.Print_Area" localSheetId="3">'4'!$A$1:$K$14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<sst xmlns="http://schemas.openxmlformats.org/spreadsheetml/2006/main" count="57" uniqueCount="35">
  <si>
    <t>Anni</t>
  </si>
  <si>
    <t>Totale</t>
  </si>
  <si>
    <t xml:space="preserve"> Dati relativi alle interruzioni volontarie di gravidanza effettuate dalle strutture ospedaliere della ASL 3.</t>
  </si>
  <si>
    <t>Inferiori a 15 anni</t>
  </si>
  <si>
    <t>15-19</t>
  </si>
  <si>
    <t>20-24</t>
  </si>
  <si>
    <t>25-29</t>
  </si>
  <si>
    <t>30-34</t>
  </si>
  <si>
    <t>35-39</t>
  </si>
  <si>
    <t>40-44</t>
  </si>
  <si>
    <t>45 ed oltre</t>
  </si>
  <si>
    <t>Nessun titolo o licenza elementare</t>
  </si>
  <si>
    <t>Nubili</t>
  </si>
  <si>
    <t>Licenza scuola media inferiore</t>
  </si>
  <si>
    <t>Coniugate</t>
  </si>
  <si>
    <t>Diploma scuola media superiore</t>
  </si>
  <si>
    <t>Separate e divorziate</t>
  </si>
  <si>
    <t>Laurea</t>
  </si>
  <si>
    <t>Vedove</t>
  </si>
  <si>
    <t>Non rilevato</t>
  </si>
  <si>
    <t>Cittadinanza</t>
  </si>
  <si>
    <t>Fonte: Regione Liguria - Servizio Analisi Statistiche, Studi e Ricerche.</t>
  </si>
  <si>
    <t>Italiana</t>
  </si>
  <si>
    <t>Unione Europea</t>
  </si>
  <si>
    <t>Extra-UE</t>
  </si>
  <si>
    <t>Africa</t>
  </si>
  <si>
    <t>America del Nord</t>
  </si>
  <si>
    <t>America Centrale e Sud</t>
  </si>
  <si>
    <t>Asia</t>
  </si>
  <si>
    <t>Oceania</t>
  </si>
  <si>
    <t>INTERRUZIONI VOLONTARIE DI GRAVIDANZA SECONDO L'ETA' DELLA DONNA - Anni 1987-2008</t>
  </si>
  <si>
    <t>INTERRUZIONI VOLONTARIE DI GRAVIDANZA SECONDO IL TITOLO DI STUDIO - Anni 1987-2008</t>
  </si>
  <si>
    <t>INTERRUZIONI VOLONTARIE DI GRAVIDANZA SECONDO LO STATO CIVILE - Anni 1987-2008</t>
  </si>
  <si>
    <t>-</t>
  </si>
  <si>
    <t>INTERRUZIONI VOLONTARIE DI GRAVIDANZA SECONDO LA CITTADINANZA - Anni 2002-2008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</si>
</sst>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"/>
    <numFmt numFmtId="170" formatCode="[$-410]dddd\ d\ mmmm\ yyyy"/>
    <numFmt numFmtId="171" formatCode="h\.mm\.ss"/>
    <numFmt numFmtId="172" formatCode="&quot;€&quot;\ #,##0"/>
  </numFmts>
  <fonts count="2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"/>
      <family val="0"/>
    </font>
    <font>
      <b/>
      <sz val="12"/>
      <name val="Arial M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2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NumberFormat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9"/>
  <sheetViews>
    <sheetView tabSelected="1" zoomScale="87" zoomScaleNormal="87" zoomScalePageLayoutView="0" workbookViewId="0" topLeftCell="A2">
      <selection activeCell="N5" sqref="N5"/>
    </sheetView>
  </sheetViews>
  <sheetFormatPr defaultColWidth="9.6640625" defaultRowHeight="15"/>
  <cols>
    <col min="1" max="1" width="12.77734375" style="1" customWidth="1"/>
    <col min="2" max="10" width="13.3359375" style="1" customWidth="1"/>
    <col min="11" max="11" width="0.3359375" style="1" customWidth="1"/>
    <col min="12" max="16384" width="9.6640625" style="1" customWidth="1"/>
  </cols>
  <sheetData>
    <row r="2" spans="1:255" ht="18" customHeight="1">
      <c r="A2" s="28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</row>
    <row r="3" spans="1:255" ht="39.75" customHeight="1">
      <c r="A3" s="16" t="s">
        <v>0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</v>
      </c>
      <c r="K3" s="19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</row>
    <row r="4" spans="1:10" ht="1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255" ht="18" customHeight="1">
      <c r="A5" s="34">
        <v>1987</v>
      </c>
      <c r="B5" s="13">
        <v>1</v>
      </c>
      <c r="C5" s="13">
        <v>318</v>
      </c>
      <c r="D5" s="13">
        <v>734</v>
      </c>
      <c r="E5" s="13">
        <v>782</v>
      </c>
      <c r="F5" s="13">
        <v>657</v>
      </c>
      <c r="G5" s="13">
        <v>617</v>
      </c>
      <c r="H5" s="13">
        <v>276</v>
      </c>
      <c r="I5" s="13">
        <v>56</v>
      </c>
      <c r="J5" s="35">
        <f>SUM(B5:I5)</f>
        <v>3441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18" customHeight="1">
      <c r="A6" s="34">
        <v>1988</v>
      </c>
      <c r="B6" s="13">
        <v>5</v>
      </c>
      <c r="C6" s="13">
        <v>295</v>
      </c>
      <c r="D6" s="13">
        <v>751</v>
      </c>
      <c r="E6" s="13">
        <v>773</v>
      </c>
      <c r="F6" s="13">
        <v>667</v>
      </c>
      <c r="G6" s="13">
        <v>553</v>
      </c>
      <c r="H6" s="13">
        <v>259</v>
      </c>
      <c r="I6" s="13">
        <v>45</v>
      </c>
      <c r="J6" s="35">
        <f aca="true" t="shared" si="0" ref="J6:J12">SUM(B6:I6)</f>
        <v>3348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18" customHeight="1">
      <c r="A7" s="34">
        <v>1989</v>
      </c>
      <c r="B7" s="13">
        <v>5</v>
      </c>
      <c r="C7" s="13">
        <v>272</v>
      </c>
      <c r="D7" s="13">
        <v>611</v>
      </c>
      <c r="E7" s="13">
        <v>646</v>
      </c>
      <c r="F7" s="13">
        <v>561</v>
      </c>
      <c r="G7" s="13">
        <v>532</v>
      </c>
      <c r="H7" s="13">
        <v>229</v>
      </c>
      <c r="I7" s="13">
        <v>22</v>
      </c>
      <c r="J7" s="35">
        <f t="shared" si="0"/>
        <v>2878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8" customHeight="1">
      <c r="A8" s="34">
        <v>1990</v>
      </c>
      <c r="B8" s="13">
        <v>2</v>
      </c>
      <c r="C8" s="13">
        <v>249</v>
      </c>
      <c r="D8" s="13">
        <v>657</v>
      </c>
      <c r="E8" s="13">
        <v>705</v>
      </c>
      <c r="F8" s="13">
        <v>573</v>
      </c>
      <c r="G8" s="13">
        <v>448</v>
      </c>
      <c r="H8" s="13">
        <v>222</v>
      </c>
      <c r="I8" s="13">
        <v>20</v>
      </c>
      <c r="J8" s="35">
        <f t="shared" si="0"/>
        <v>2876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18" customHeight="1">
      <c r="A9" s="34">
        <v>1991</v>
      </c>
      <c r="B9" s="13">
        <v>4</v>
      </c>
      <c r="C9" s="13">
        <v>236</v>
      </c>
      <c r="D9" s="13">
        <v>586</v>
      </c>
      <c r="E9" s="13">
        <v>636</v>
      </c>
      <c r="F9" s="13">
        <v>554</v>
      </c>
      <c r="G9" s="13">
        <v>436</v>
      </c>
      <c r="H9" s="13">
        <v>212</v>
      </c>
      <c r="I9" s="13">
        <v>25</v>
      </c>
      <c r="J9" s="35">
        <f t="shared" si="0"/>
        <v>2689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ht="18" customHeight="1">
      <c r="A10" s="34">
        <v>1992</v>
      </c>
      <c r="B10" s="13">
        <v>6</v>
      </c>
      <c r="C10" s="13">
        <v>211</v>
      </c>
      <c r="D10" s="13">
        <v>590</v>
      </c>
      <c r="E10" s="13">
        <v>610</v>
      </c>
      <c r="F10" s="13">
        <v>557</v>
      </c>
      <c r="G10" s="13">
        <v>453</v>
      </c>
      <c r="H10" s="13">
        <v>176</v>
      </c>
      <c r="I10" s="13">
        <v>32</v>
      </c>
      <c r="J10" s="35">
        <f t="shared" si="0"/>
        <v>2635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ht="18" customHeight="1">
      <c r="A11" s="34">
        <v>1993</v>
      </c>
      <c r="B11" s="13">
        <v>7</v>
      </c>
      <c r="C11" s="13">
        <v>222</v>
      </c>
      <c r="D11" s="13">
        <v>523</v>
      </c>
      <c r="E11" s="13">
        <v>572</v>
      </c>
      <c r="F11" s="13">
        <v>510</v>
      </c>
      <c r="G11" s="13">
        <v>407</v>
      </c>
      <c r="H11" s="13">
        <v>172</v>
      </c>
      <c r="I11" s="13">
        <v>21</v>
      </c>
      <c r="J11" s="35">
        <f t="shared" si="0"/>
        <v>2434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18" customHeight="1">
      <c r="A12" s="34">
        <v>1994</v>
      </c>
      <c r="B12" s="13">
        <v>1</v>
      </c>
      <c r="C12" s="13">
        <v>186</v>
      </c>
      <c r="D12" s="13">
        <v>543</v>
      </c>
      <c r="E12" s="13">
        <v>563</v>
      </c>
      <c r="F12" s="13">
        <v>503</v>
      </c>
      <c r="G12" s="13">
        <v>399</v>
      </c>
      <c r="H12" s="13">
        <v>151</v>
      </c>
      <c r="I12" s="13">
        <v>18</v>
      </c>
      <c r="J12" s="35">
        <f t="shared" si="0"/>
        <v>2364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18" customHeight="1">
      <c r="A13" s="34">
        <v>1995</v>
      </c>
      <c r="B13" s="13">
        <v>7</v>
      </c>
      <c r="C13" s="13">
        <v>183</v>
      </c>
      <c r="D13" s="13">
        <v>493</v>
      </c>
      <c r="E13" s="13">
        <v>517</v>
      </c>
      <c r="F13" s="13">
        <v>496</v>
      </c>
      <c r="G13" s="13">
        <v>384</v>
      </c>
      <c r="H13" s="13">
        <v>159</v>
      </c>
      <c r="I13" s="13">
        <v>26</v>
      </c>
      <c r="J13" s="35">
        <f aca="true" t="shared" si="1" ref="J13:J26">SUM(B13:I13)</f>
        <v>2265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18" customHeight="1">
      <c r="A14" s="34">
        <v>1996</v>
      </c>
      <c r="B14" s="13">
        <v>3</v>
      </c>
      <c r="C14" s="13">
        <v>153</v>
      </c>
      <c r="D14" s="13">
        <v>490</v>
      </c>
      <c r="E14" s="13">
        <v>536</v>
      </c>
      <c r="F14" s="13">
        <v>589</v>
      </c>
      <c r="G14" s="13">
        <v>396</v>
      </c>
      <c r="H14" s="13">
        <v>126</v>
      </c>
      <c r="I14" s="13">
        <v>21</v>
      </c>
      <c r="J14" s="35">
        <f t="shared" si="1"/>
        <v>2314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18" customHeight="1">
      <c r="A15" s="34">
        <v>1997</v>
      </c>
      <c r="B15" s="13">
        <v>4</v>
      </c>
      <c r="C15" s="13">
        <v>164</v>
      </c>
      <c r="D15" s="13">
        <v>482</v>
      </c>
      <c r="E15" s="13">
        <v>526</v>
      </c>
      <c r="F15" s="13">
        <v>486</v>
      </c>
      <c r="G15" s="13">
        <v>420</v>
      </c>
      <c r="H15" s="13">
        <v>147</v>
      </c>
      <c r="I15" s="13">
        <v>20</v>
      </c>
      <c r="J15" s="35">
        <f>SUM(B15:I15)</f>
        <v>2249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18" customHeight="1">
      <c r="A16" s="8">
        <v>1998</v>
      </c>
      <c r="B16" s="2">
        <v>5</v>
      </c>
      <c r="C16" s="2">
        <v>160</v>
      </c>
      <c r="D16" s="2">
        <v>512</v>
      </c>
      <c r="E16" s="2">
        <v>562</v>
      </c>
      <c r="F16" s="2">
        <v>526</v>
      </c>
      <c r="G16" s="2">
        <v>342</v>
      </c>
      <c r="H16" s="2">
        <v>169</v>
      </c>
      <c r="I16" s="2">
        <v>16</v>
      </c>
      <c r="J16" s="35">
        <f t="shared" si="1"/>
        <v>2292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ht="18" customHeight="1">
      <c r="A17" s="8">
        <v>1999</v>
      </c>
      <c r="B17" s="2">
        <v>2</v>
      </c>
      <c r="C17" s="2">
        <v>155</v>
      </c>
      <c r="D17" s="2">
        <v>476</v>
      </c>
      <c r="E17" s="2">
        <v>555</v>
      </c>
      <c r="F17" s="2">
        <v>457</v>
      </c>
      <c r="G17" s="2">
        <v>363</v>
      </c>
      <c r="H17" s="2">
        <v>168</v>
      </c>
      <c r="I17" s="2">
        <v>12</v>
      </c>
      <c r="J17" s="35">
        <f t="shared" si="1"/>
        <v>2188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ht="18" customHeight="1">
      <c r="A18" s="8">
        <v>2000</v>
      </c>
      <c r="B18" s="2">
        <v>3</v>
      </c>
      <c r="C18" s="2">
        <v>166</v>
      </c>
      <c r="D18" s="2">
        <v>418</v>
      </c>
      <c r="E18" s="2">
        <v>552</v>
      </c>
      <c r="F18" s="2">
        <v>504</v>
      </c>
      <c r="G18" s="2">
        <v>372</v>
      </c>
      <c r="H18" s="2">
        <v>136</v>
      </c>
      <c r="I18" s="2">
        <v>9</v>
      </c>
      <c r="J18" s="35">
        <f t="shared" si="1"/>
        <v>2160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ht="18" customHeight="1">
      <c r="A19" s="8">
        <v>2001</v>
      </c>
      <c r="B19" s="2">
        <v>2</v>
      </c>
      <c r="C19" s="2">
        <f>7+13+32+41+48</f>
        <v>141</v>
      </c>
      <c r="D19" s="2">
        <v>430</v>
      </c>
      <c r="E19" s="2">
        <v>496</v>
      </c>
      <c r="F19" s="2">
        <v>477</v>
      </c>
      <c r="G19" s="2">
        <v>408</v>
      </c>
      <c r="H19" s="2">
        <v>130</v>
      </c>
      <c r="I19" s="2">
        <v>12</v>
      </c>
      <c r="J19" s="35">
        <f t="shared" si="1"/>
        <v>2096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ht="18" customHeight="1">
      <c r="A20" s="8">
        <v>2002</v>
      </c>
      <c r="B20" s="2">
        <v>6</v>
      </c>
      <c r="C20" s="2">
        <f>12+18+32+45+48</f>
        <v>155</v>
      </c>
      <c r="D20" s="2">
        <v>407</v>
      </c>
      <c r="E20" s="2">
        <v>527</v>
      </c>
      <c r="F20" s="2">
        <v>477</v>
      </c>
      <c r="G20" s="2">
        <v>352</v>
      </c>
      <c r="H20" s="2">
        <v>135</v>
      </c>
      <c r="I20" s="2">
        <v>13</v>
      </c>
      <c r="J20" s="35">
        <f t="shared" si="1"/>
        <v>2072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ht="18" customHeight="1">
      <c r="A21" s="8">
        <v>2003</v>
      </c>
      <c r="B21" s="2">
        <v>7</v>
      </c>
      <c r="C21" s="2">
        <f>13+17+24+43+71</f>
        <v>168</v>
      </c>
      <c r="D21" s="2">
        <v>429</v>
      </c>
      <c r="E21" s="2">
        <v>510</v>
      </c>
      <c r="F21" s="2">
        <v>494</v>
      </c>
      <c r="G21" s="2">
        <v>405</v>
      </c>
      <c r="H21" s="2">
        <v>155</v>
      </c>
      <c r="I21" s="2">
        <v>9</v>
      </c>
      <c r="J21" s="35">
        <f t="shared" si="1"/>
        <v>2177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ht="18" customHeight="1">
      <c r="A22" s="8">
        <v>2004</v>
      </c>
      <c r="B22" s="2">
        <v>3</v>
      </c>
      <c r="C22" s="2">
        <f>19+32+45+60+79</f>
        <v>235</v>
      </c>
      <c r="D22" s="2">
        <v>369</v>
      </c>
      <c r="E22" s="2">
        <v>512</v>
      </c>
      <c r="F22" s="2">
        <v>478</v>
      </c>
      <c r="G22" s="2">
        <v>394</v>
      </c>
      <c r="H22" s="2">
        <v>162</v>
      </c>
      <c r="I22" s="2">
        <v>15</v>
      </c>
      <c r="J22" s="35">
        <f t="shared" si="1"/>
        <v>2168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ht="18" customHeight="1">
      <c r="A23" s="8">
        <v>2005</v>
      </c>
      <c r="B23" s="2">
        <v>6</v>
      </c>
      <c r="C23" s="2">
        <f>14+29+30+38+61</f>
        <v>172</v>
      </c>
      <c r="D23" s="2">
        <v>380</v>
      </c>
      <c r="E23" s="2">
        <v>454</v>
      </c>
      <c r="F23" s="2">
        <v>419</v>
      </c>
      <c r="G23" s="2">
        <v>377</v>
      </c>
      <c r="H23" s="2">
        <v>161</v>
      </c>
      <c r="I23" s="2">
        <v>16</v>
      </c>
      <c r="J23" s="35">
        <f t="shared" si="1"/>
        <v>1985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ht="18" customHeight="1">
      <c r="A24" s="8">
        <v>2006</v>
      </c>
      <c r="B24" s="2">
        <v>7</v>
      </c>
      <c r="C24" s="2">
        <f>10+20+34+55+60</f>
        <v>179</v>
      </c>
      <c r="D24" s="2">
        <v>408</v>
      </c>
      <c r="E24" s="2">
        <v>428</v>
      </c>
      <c r="F24" s="2">
        <v>415</v>
      </c>
      <c r="G24" s="2">
        <v>359</v>
      </c>
      <c r="H24" s="2">
        <v>149</v>
      </c>
      <c r="I24" s="2">
        <v>14</v>
      </c>
      <c r="J24" s="35">
        <f t="shared" si="1"/>
        <v>1959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ht="18" customHeight="1">
      <c r="A25" s="8">
        <v>2007</v>
      </c>
      <c r="B25" s="1">
        <v>9</v>
      </c>
      <c r="C25" s="1">
        <v>208</v>
      </c>
      <c r="D25" s="1">
        <v>347</v>
      </c>
      <c r="E25" s="1">
        <v>399</v>
      </c>
      <c r="F25" s="1">
        <v>397</v>
      </c>
      <c r="G25" s="1">
        <v>342</v>
      </c>
      <c r="H25" s="1">
        <v>146</v>
      </c>
      <c r="I25" s="1">
        <v>14</v>
      </c>
      <c r="J25" s="36">
        <f t="shared" si="1"/>
        <v>1862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ht="18" customHeight="1">
      <c r="A26" s="8">
        <v>2008</v>
      </c>
      <c r="B26" s="1">
        <v>8</v>
      </c>
      <c r="C26" s="1">
        <v>181</v>
      </c>
      <c r="D26" s="1">
        <v>331</v>
      </c>
      <c r="E26" s="1">
        <v>366</v>
      </c>
      <c r="F26" s="1">
        <v>383</v>
      </c>
      <c r="G26" s="1">
        <v>291</v>
      </c>
      <c r="H26" s="1">
        <v>150</v>
      </c>
      <c r="I26" s="1">
        <v>9</v>
      </c>
      <c r="J26" s="36">
        <f t="shared" si="1"/>
        <v>1719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10" ht="12" customHeight="1">
      <c r="A27" s="8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9" t="s">
        <v>2</v>
      </c>
      <c r="B28" s="4"/>
      <c r="C28" s="4"/>
      <c r="D28" s="4"/>
      <c r="E28" s="4"/>
      <c r="F28" s="4"/>
      <c r="G28" s="4"/>
      <c r="H28" s="4"/>
      <c r="I28" s="4"/>
      <c r="J28" s="4"/>
    </row>
    <row r="29" ht="15">
      <c r="A29" s="32" t="s">
        <v>21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2" r:id="rId1"/>
  <ignoredErrors>
    <ignoredError sqref="J5:J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U35"/>
  <sheetViews>
    <sheetView zoomScale="87" zoomScaleNormal="87" zoomScalePageLayoutView="0" workbookViewId="0" topLeftCell="A1">
      <selection activeCell="A3" sqref="A3:IV3"/>
    </sheetView>
  </sheetViews>
  <sheetFormatPr defaultColWidth="9.6640625" defaultRowHeight="15"/>
  <cols>
    <col min="1" max="1" width="11.77734375" style="1" customWidth="1"/>
    <col min="2" max="7" width="14.77734375" style="1" customWidth="1"/>
    <col min="8" max="8" width="0.3359375" style="1" customWidth="1"/>
    <col min="9" max="16384" width="9.6640625" style="1" customWidth="1"/>
  </cols>
  <sheetData>
    <row r="2" spans="1:8" ht="18">
      <c r="A2" s="29" t="s">
        <v>31</v>
      </c>
      <c r="B2" s="3"/>
      <c r="C2" s="3"/>
      <c r="D2" s="3"/>
      <c r="E2" s="3"/>
      <c r="F2" s="3"/>
      <c r="G2" s="3"/>
      <c r="H2" s="2"/>
    </row>
    <row r="3" spans="1:255" ht="49.5" customHeight="1">
      <c r="A3" s="15" t="s">
        <v>0</v>
      </c>
      <c r="B3" s="16" t="s">
        <v>11</v>
      </c>
      <c r="C3" s="16" t="s">
        <v>13</v>
      </c>
      <c r="D3" s="16" t="s">
        <v>15</v>
      </c>
      <c r="E3" s="15" t="s">
        <v>17</v>
      </c>
      <c r="F3" s="15" t="s">
        <v>19</v>
      </c>
      <c r="G3" s="15" t="s">
        <v>1</v>
      </c>
      <c r="H3" s="23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</row>
    <row r="4" spans="1:8" ht="15" customHeight="1">
      <c r="A4" s="4"/>
      <c r="B4" s="4"/>
      <c r="C4" s="4"/>
      <c r="D4" s="4"/>
      <c r="E4" s="4"/>
      <c r="F4" s="4"/>
      <c r="G4" s="4"/>
      <c r="H4" s="2"/>
    </row>
    <row r="5" spans="1:8" ht="18" customHeight="1">
      <c r="A5" s="5">
        <v>1987</v>
      </c>
      <c r="B5" s="6">
        <v>459</v>
      </c>
      <c r="C5" s="6">
        <v>1786</v>
      </c>
      <c r="D5" s="6">
        <v>999</v>
      </c>
      <c r="E5" s="6">
        <v>127</v>
      </c>
      <c r="F5" s="6">
        <v>70</v>
      </c>
      <c r="G5" s="6">
        <f aca="true" t="shared" si="0" ref="G5:G26">SUM(B5:F5)</f>
        <v>3441</v>
      </c>
      <c r="H5" s="2"/>
    </row>
    <row r="6" spans="1:8" ht="18" customHeight="1">
      <c r="A6" s="5">
        <v>1988</v>
      </c>
      <c r="B6" s="6">
        <v>369</v>
      </c>
      <c r="C6" s="6">
        <v>1704</v>
      </c>
      <c r="D6" s="6">
        <v>1104</v>
      </c>
      <c r="E6" s="6">
        <v>122</v>
      </c>
      <c r="F6" s="6">
        <v>49</v>
      </c>
      <c r="G6" s="6">
        <f t="shared" si="0"/>
        <v>3348</v>
      </c>
      <c r="H6" s="2"/>
    </row>
    <row r="7" spans="1:8" ht="18" customHeight="1">
      <c r="A7" s="5">
        <v>1989</v>
      </c>
      <c r="B7" s="6">
        <f>23+281</f>
        <v>304</v>
      </c>
      <c r="C7" s="6">
        <v>1521</v>
      </c>
      <c r="D7" s="6">
        <v>928</v>
      </c>
      <c r="E7" s="6">
        <v>104</v>
      </c>
      <c r="F7" s="6">
        <v>21</v>
      </c>
      <c r="G7" s="6">
        <f t="shared" si="0"/>
        <v>2878</v>
      </c>
      <c r="H7" s="2"/>
    </row>
    <row r="8" spans="1:8" ht="18" customHeight="1">
      <c r="A8" s="5">
        <v>1990</v>
      </c>
      <c r="B8" s="6">
        <f>35+265</f>
        <v>300</v>
      </c>
      <c r="C8" s="6">
        <v>1446</v>
      </c>
      <c r="D8" s="6">
        <v>993</v>
      </c>
      <c r="E8" s="6">
        <v>115</v>
      </c>
      <c r="F8" s="6">
        <v>22</v>
      </c>
      <c r="G8" s="6">
        <f t="shared" si="0"/>
        <v>2876</v>
      </c>
      <c r="H8" s="2"/>
    </row>
    <row r="9" spans="1:8" ht="18" customHeight="1">
      <c r="A9" s="5">
        <v>1991</v>
      </c>
      <c r="B9" s="6">
        <f>27+306</f>
        <v>333</v>
      </c>
      <c r="C9" s="6">
        <v>1218</v>
      </c>
      <c r="D9" s="6">
        <v>982</v>
      </c>
      <c r="E9" s="6">
        <v>134</v>
      </c>
      <c r="F9" s="6">
        <v>22</v>
      </c>
      <c r="G9" s="6">
        <f t="shared" si="0"/>
        <v>2689</v>
      </c>
      <c r="H9" s="2"/>
    </row>
    <row r="10" spans="1:8" ht="18" customHeight="1">
      <c r="A10" s="5">
        <v>1992</v>
      </c>
      <c r="B10" s="6">
        <f>31+246</f>
        <v>277</v>
      </c>
      <c r="C10" s="6">
        <v>1250</v>
      </c>
      <c r="D10" s="6">
        <v>936</v>
      </c>
      <c r="E10" s="6">
        <v>119</v>
      </c>
      <c r="F10" s="6">
        <v>53</v>
      </c>
      <c r="G10" s="6">
        <f t="shared" si="0"/>
        <v>2635</v>
      </c>
      <c r="H10" s="2"/>
    </row>
    <row r="11" spans="1:8" ht="18" customHeight="1">
      <c r="A11" s="5">
        <v>1993</v>
      </c>
      <c r="B11" s="6">
        <f>22+232</f>
        <v>254</v>
      </c>
      <c r="C11" s="6">
        <v>1116</v>
      </c>
      <c r="D11" s="6">
        <v>912</v>
      </c>
      <c r="E11" s="6">
        <v>108</v>
      </c>
      <c r="F11" s="6">
        <v>44</v>
      </c>
      <c r="G11" s="6">
        <f t="shared" si="0"/>
        <v>2434</v>
      </c>
      <c r="H11" s="2"/>
    </row>
    <row r="12" spans="1:8" ht="18" customHeight="1">
      <c r="A12" s="5">
        <v>1994</v>
      </c>
      <c r="B12" s="6">
        <v>252</v>
      </c>
      <c r="C12" s="6">
        <v>1059</v>
      </c>
      <c r="D12" s="6">
        <v>896</v>
      </c>
      <c r="E12" s="6">
        <v>135</v>
      </c>
      <c r="F12" s="6">
        <v>22</v>
      </c>
      <c r="G12" s="6">
        <f t="shared" si="0"/>
        <v>2364</v>
      </c>
      <c r="H12" s="2"/>
    </row>
    <row r="13" spans="1:8" ht="18" customHeight="1">
      <c r="A13" s="5">
        <v>1995</v>
      </c>
      <c r="B13" s="6">
        <f>24+194</f>
        <v>218</v>
      </c>
      <c r="C13" s="6">
        <v>968</v>
      </c>
      <c r="D13" s="6">
        <v>936</v>
      </c>
      <c r="E13" s="6">
        <v>99</v>
      </c>
      <c r="F13" s="6">
        <v>44</v>
      </c>
      <c r="G13" s="6">
        <f t="shared" si="0"/>
        <v>2265</v>
      </c>
      <c r="H13" s="2"/>
    </row>
    <row r="14" spans="1:8" ht="18" customHeight="1">
      <c r="A14" s="5">
        <v>1996</v>
      </c>
      <c r="B14" s="6">
        <v>282</v>
      </c>
      <c r="C14" s="6">
        <v>921</v>
      </c>
      <c r="D14" s="6">
        <v>927</v>
      </c>
      <c r="E14" s="6">
        <v>121</v>
      </c>
      <c r="F14" s="6">
        <v>63</v>
      </c>
      <c r="G14" s="6">
        <f t="shared" si="0"/>
        <v>2314</v>
      </c>
      <c r="H14" s="2"/>
    </row>
    <row r="15" spans="1:8" ht="18" customHeight="1">
      <c r="A15" s="5">
        <v>1997</v>
      </c>
      <c r="B15" s="6">
        <f>220+23</f>
        <v>243</v>
      </c>
      <c r="C15" s="6">
        <v>928</v>
      </c>
      <c r="D15" s="6">
        <v>931</v>
      </c>
      <c r="E15" s="6">
        <v>105</v>
      </c>
      <c r="F15" s="6">
        <v>42</v>
      </c>
      <c r="G15" s="6">
        <f>SUM(B15:F15)</f>
        <v>2249</v>
      </c>
      <c r="H15" s="2"/>
    </row>
    <row r="16" spans="1:8" ht="18" customHeight="1">
      <c r="A16" s="5">
        <v>1998</v>
      </c>
      <c r="B16" s="6">
        <f>179+27</f>
        <v>206</v>
      </c>
      <c r="C16" s="6">
        <v>875</v>
      </c>
      <c r="D16" s="6">
        <v>1019</v>
      </c>
      <c r="E16" s="6">
        <v>131</v>
      </c>
      <c r="F16" s="6">
        <v>61</v>
      </c>
      <c r="G16" s="6">
        <f t="shared" si="0"/>
        <v>2292</v>
      </c>
      <c r="H16" s="2"/>
    </row>
    <row r="17" spans="1:8" ht="18" customHeight="1">
      <c r="A17" s="5">
        <v>1999</v>
      </c>
      <c r="B17" s="6">
        <f>167+43</f>
        <v>210</v>
      </c>
      <c r="C17" s="6">
        <v>891</v>
      </c>
      <c r="D17" s="6">
        <v>930</v>
      </c>
      <c r="E17" s="6">
        <v>132</v>
      </c>
      <c r="F17" s="6">
        <v>25</v>
      </c>
      <c r="G17" s="6">
        <f t="shared" si="0"/>
        <v>2188</v>
      </c>
      <c r="H17" s="2"/>
    </row>
    <row r="18" spans="1:8" ht="18" customHeight="1">
      <c r="A18" s="5">
        <v>2000</v>
      </c>
      <c r="B18" s="7">
        <v>103</v>
      </c>
      <c r="C18" s="6">
        <v>940</v>
      </c>
      <c r="D18" s="6">
        <v>964</v>
      </c>
      <c r="E18" s="6">
        <v>137</v>
      </c>
      <c r="F18" s="6">
        <v>16</v>
      </c>
      <c r="G18" s="6">
        <f t="shared" si="0"/>
        <v>2160</v>
      </c>
      <c r="H18" s="2"/>
    </row>
    <row r="19" spans="1:8" ht="18" customHeight="1">
      <c r="A19" s="5">
        <v>2001</v>
      </c>
      <c r="B19" s="7">
        <v>125</v>
      </c>
      <c r="C19" s="6">
        <v>886</v>
      </c>
      <c r="D19" s="6">
        <v>962</v>
      </c>
      <c r="E19" s="6">
        <v>123</v>
      </c>
      <c r="F19" s="30">
        <v>0</v>
      </c>
      <c r="G19" s="6">
        <f t="shared" si="0"/>
        <v>2096</v>
      </c>
      <c r="H19" s="2"/>
    </row>
    <row r="20" spans="1:8" ht="18" customHeight="1">
      <c r="A20" s="5">
        <v>2002</v>
      </c>
      <c r="B20" s="7">
        <v>133</v>
      </c>
      <c r="C20" s="6">
        <v>832</v>
      </c>
      <c r="D20" s="6">
        <v>956</v>
      </c>
      <c r="E20" s="6">
        <v>151</v>
      </c>
      <c r="F20" s="7">
        <v>0</v>
      </c>
      <c r="G20" s="6">
        <f t="shared" si="0"/>
        <v>2072</v>
      </c>
      <c r="H20" s="2"/>
    </row>
    <row r="21" spans="1:8" ht="18" customHeight="1">
      <c r="A21" s="5">
        <v>2003</v>
      </c>
      <c r="B21" s="6">
        <v>115</v>
      </c>
      <c r="C21" s="6">
        <v>889</v>
      </c>
      <c r="D21" s="6">
        <v>1034</v>
      </c>
      <c r="E21" s="6">
        <v>139</v>
      </c>
      <c r="F21" s="7">
        <v>0</v>
      </c>
      <c r="G21" s="6">
        <f t="shared" si="0"/>
        <v>2177</v>
      </c>
      <c r="H21" s="2"/>
    </row>
    <row r="22" spans="1:8" ht="18" customHeight="1">
      <c r="A22" s="5">
        <v>2004</v>
      </c>
      <c r="B22" s="6">
        <v>190</v>
      </c>
      <c r="C22" s="6">
        <v>958</v>
      </c>
      <c r="D22" s="6">
        <v>894</v>
      </c>
      <c r="E22" s="6">
        <v>126</v>
      </c>
      <c r="F22" s="7">
        <v>0</v>
      </c>
      <c r="G22" s="6">
        <f t="shared" si="0"/>
        <v>2168</v>
      </c>
      <c r="H22" s="2"/>
    </row>
    <row r="23" spans="1:8" ht="18" customHeight="1">
      <c r="A23" s="5">
        <v>2005</v>
      </c>
      <c r="B23" s="6">
        <v>181</v>
      </c>
      <c r="C23" s="6">
        <v>815</v>
      </c>
      <c r="D23" s="6">
        <v>832</v>
      </c>
      <c r="E23" s="6">
        <v>157</v>
      </c>
      <c r="F23" s="7">
        <v>0</v>
      </c>
      <c r="G23" s="6">
        <f t="shared" si="0"/>
        <v>1985</v>
      </c>
      <c r="H23" s="2"/>
    </row>
    <row r="24" spans="1:8" ht="18" customHeight="1">
      <c r="A24" s="5">
        <v>2006</v>
      </c>
      <c r="B24" s="6">
        <v>193</v>
      </c>
      <c r="C24" s="6">
        <v>777</v>
      </c>
      <c r="D24" s="6">
        <v>860</v>
      </c>
      <c r="E24" s="6">
        <v>121</v>
      </c>
      <c r="F24" s="7">
        <v>8</v>
      </c>
      <c r="G24" s="6">
        <f t="shared" si="0"/>
        <v>1959</v>
      </c>
      <c r="H24" s="2"/>
    </row>
    <row r="25" spans="1:8" ht="18" customHeight="1">
      <c r="A25" s="5">
        <v>2007</v>
      </c>
      <c r="B25" s="6">
        <v>136</v>
      </c>
      <c r="C25" s="6">
        <v>737</v>
      </c>
      <c r="D25" s="6">
        <v>817</v>
      </c>
      <c r="E25" s="6">
        <v>156</v>
      </c>
      <c r="F25" s="7">
        <v>16</v>
      </c>
      <c r="G25" s="6">
        <f t="shared" si="0"/>
        <v>1862</v>
      </c>
      <c r="H25" s="2"/>
    </row>
    <row r="26" spans="1:8" ht="18" customHeight="1">
      <c r="A26" s="5">
        <v>2008</v>
      </c>
      <c r="B26" s="6">
        <v>143</v>
      </c>
      <c r="C26" s="6">
        <v>672</v>
      </c>
      <c r="D26" s="6">
        <v>751</v>
      </c>
      <c r="E26" s="6">
        <v>131</v>
      </c>
      <c r="F26" s="7">
        <v>22</v>
      </c>
      <c r="G26" s="6">
        <f t="shared" si="0"/>
        <v>1719</v>
      </c>
      <c r="H26" s="2"/>
    </row>
    <row r="27" spans="1:8" ht="12" customHeight="1">
      <c r="A27" s="2"/>
      <c r="B27" s="2"/>
      <c r="C27" s="2"/>
      <c r="D27" s="2"/>
      <c r="E27" s="2"/>
      <c r="F27" s="2"/>
      <c r="G27" s="2"/>
      <c r="H27" s="2"/>
    </row>
    <row r="28" spans="1:8" ht="15">
      <c r="A28" s="33" t="s">
        <v>21</v>
      </c>
      <c r="B28" s="4"/>
      <c r="C28" s="4"/>
      <c r="D28" s="4"/>
      <c r="E28" s="4"/>
      <c r="F28" s="4"/>
      <c r="G28" s="4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9" r:id="rId1"/>
  <ignoredErrors>
    <ignoredError sqref="G5:G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zoomScale="87" zoomScaleNormal="87" zoomScalePageLayoutView="0" workbookViewId="0" topLeftCell="A1">
      <selection activeCell="A3" sqref="A3:IV3"/>
    </sheetView>
  </sheetViews>
  <sheetFormatPr defaultColWidth="9.6640625" defaultRowHeight="15"/>
  <cols>
    <col min="1" max="1" width="11.77734375" style="0" customWidth="1"/>
    <col min="2" max="7" width="14.77734375" style="0" customWidth="1"/>
    <col min="8" max="8" width="0.3359375" style="0" customWidth="1"/>
  </cols>
  <sheetData>
    <row r="2" spans="1:255" s="1" customFormat="1" ht="18">
      <c r="A2" s="29" t="s">
        <v>32</v>
      </c>
      <c r="B2" s="12"/>
      <c r="C2" s="12"/>
      <c r="D2" s="12"/>
      <c r="E2" s="12"/>
      <c r="F2" s="12"/>
      <c r="G2" s="12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s="1" customFormat="1" ht="39.75" customHeight="1">
      <c r="A3" s="24" t="s">
        <v>0</v>
      </c>
      <c r="B3" s="24" t="s">
        <v>12</v>
      </c>
      <c r="C3" s="24" t="s">
        <v>14</v>
      </c>
      <c r="D3" s="25" t="s">
        <v>16</v>
      </c>
      <c r="E3" s="24" t="s">
        <v>18</v>
      </c>
      <c r="F3" s="24" t="s">
        <v>19</v>
      </c>
      <c r="G3" s="24" t="s">
        <v>1</v>
      </c>
      <c r="H3" s="26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8" s="1" customFormat="1" ht="15" customHeight="1">
      <c r="A4" s="4"/>
      <c r="B4" s="4"/>
      <c r="C4" s="4"/>
      <c r="D4" s="4"/>
      <c r="E4" s="4"/>
      <c r="F4" s="4"/>
      <c r="G4" s="4"/>
      <c r="H4" s="2"/>
    </row>
    <row r="5" spans="1:8" s="1" customFormat="1" ht="18" customHeight="1">
      <c r="A5" s="5">
        <v>1987</v>
      </c>
      <c r="B5" s="6">
        <v>1376</v>
      </c>
      <c r="C5" s="6">
        <v>1859</v>
      </c>
      <c r="D5" s="6">
        <f>153+28</f>
        <v>181</v>
      </c>
      <c r="E5" s="6">
        <v>10</v>
      </c>
      <c r="F5" s="6">
        <v>15</v>
      </c>
      <c r="G5" s="6">
        <f aca="true" t="shared" si="0" ref="G5:G26">SUM(B5:F5)</f>
        <v>3441</v>
      </c>
      <c r="H5" s="2"/>
    </row>
    <row r="6" spans="1:8" s="1" customFormat="1" ht="18" customHeight="1">
      <c r="A6" s="5">
        <v>1988</v>
      </c>
      <c r="B6" s="6">
        <v>1373</v>
      </c>
      <c r="C6" s="6">
        <v>1775</v>
      </c>
      <c r="D6" s="6">
        <f>133+33</f>
        <v>166</v>
      </c>
      <c r="E6" s="6">
        <v>21</v>
      </c>
      <c r="F6" s="6">
        <v>13</v>
      </c>
      <c r="G6" s="6">
        <f t="shared" si="0"/>
        <v>3348</v>
      </c>
      <c r="H6" s="2"/>
    </row>
    <row r="7" spans="1:8" s="1" customFormat="1" ht="18" customHeight="1">
      <c r="A7" s="5">
        <v>1989</v>
      </c>
      <c r="B7" s="6">
        <v>1212</v>
      </c>
      <c r="C7" s="6">
        <v>1471</v>
      </c>
      <c r="D7" s="6">
        <f>128+40</f>
        <v>168</v>
      </c>
      <c r="E7" s="6">
        <v>18</v>
      </c>
      <c r="F7" s="6">
        <v>9</v>
      </c>
      <c r="G7" s="6">
        <f t="shared" si="0"/>
        <v>2878</v>
      </c>
      <c r="H7" s="2"/>
    </row>
    <row r="8" spans="1:8" s="1" customFormat="1" ht="18" customHeight="1">
      <c r="A8" s="5">
        <v>1990</v>
      </c>
      <c r="B8" s="6">
        <v>1266</v>
      </c>
      <c r="C8" s="6">
        <v>1416</v>
      </c>
      <c r="D8" s="6">
        <f>126+42</f>
        <v>168</v>
      </c>
      <c r="E8" s="6">
        <v>20</v>
      </c>
      <c r="F8" s="6">
        <v>6</v>
      </c>
      <c r="G8" s="6">
        <f t="shared" si="0"/>
        <v>2876</v>
      </c>
      <c r="H8" s="2"/>
    </row>
    <row r="9" spans="1:8" s="1" customFormat="1" ht="18" customHeight="1">
      <c r="A9" s="5">
        <v>1991</v>
      </c>
      <c r="B9" s="6">
        <v>1182</v>
      </c>
      <c r="C9" s="6">
        <v>1303</v>
      </c>
      <c r="D9" s="6">
        <f>143+33</f>
        <v>176</v>
      </c>
      <c r="E9" s="6">
        <v>14</v>
      </c>
      <c r="F9" s="6">
        <v>14</v>
      </c>
      <c r="G9" s="6">
        <f t="shared" si="0"/>
        <v>2689</v>
      </c>
      <c r="H9" s="2"/>
    </row>
    <row r="10" spans="1:8" s="1" customFormat="1" ht="18" customHeight="1">
      <c r="A10" s="5">
        <v>1992</v>
      </c>
      <c r="B10" s="6">
        <v>1185</v>
      </c>
      <c r="C10" s="6">
        <v>1233</v>
      </c>
      <c r="D10" s="31">
        <f>137+38</f>
        <v>175</v>
      </c>
      <c r="E10" s="6">
        <v>19</v>
      </c>
      <c r="F10" s="6">
        <v>23</v>
      </c>
      <c r="G10" s="6">
        <f t="shared" si="0"/>
        <v>2635</v>
      </c>
      <c r="H10" s="2"/>
    </row>
    <row r="11" spans="1:8" s="1" customFormat="1" ht="18" customHeight="1">
      <c r="A11" s="5">
        <v>1993</v>
      </c>
      <c r="B11" s="6">
        <v>1153</v>
      </c>
      <c r="C11" s="6">
        <v>1091</v>
      </c>
      <c r="D11" s="6">
        <f>107+53</f>
        <v>160</v>
      </c>
      <c r="E11" s="6">
        <v>20</v>
      </c>
      <c r="F11" s="6">
        <v>10</v>
      </c>
      <c r="G11" s="6">
        <f t="shared" si="0"/>
        <v>2434</v>
      </c>
      <c r="H11" s="2"/>
    </row>
    <row r="12" spans="1:8" s="1" customFormat="1" ht="18" customHeight="1">
      <c r="A12" s="5">
        <v>1994</v>
      </c>
      <c r="B12" s="6">
        <v>1468</v>
      </c>
      <c r="C12" s="6">
        <v>731</v>
      </c>
      <c r="D12" s="6">
        <f>123+32</f>
        <v>155</v>
      </c>
      <c r="E12" s="6">
        <v>8</v>
      </c>
      <c r="F12" s="6">
        <v>2</v>
      </c>
      <c r="G12" s="6">
        <f t="shared" si="0"/>
        <v>2364</v>
      </c>
      <c r="H12" s="2"/>
    </row>
    <row r="13" spans="1:8" s="1" customFormat="1" ht="18" customHeight="1">
      <c r="A13" s="5">
        <v>1995</v>
      </c>
      <c r="B13" s="6">
        <v>1094</v>
      </c>
      <c r="C13" s="6">
        <v>986</v>
      </c>
      <c r="D13" s="6">
        <f>126+39</f>
        <v>165</v>
      </c>
      <c r="E13" s="6">
        <v>10</v>
      </c>
      <c r="F13" s="6">
        <v>10</v>
      </c>
      <c r="G13" s="6">
        <f t="shared" si="0"/>
        <v>2265</v>
      </c>
      <c r="H13" s="2"/>
    </row>
    <row r="14" spans="1:8" s="1" customFormat="1" ht="18" customHeight="1">
      <c r="A14" s="5">
        <v>1996</v>
      </c>
      <c r="B14" s="6">
        <v>1159</v>
      </c>
      <c r="C14" s="6">
        <v>958</v>
      </c>
      <c r="D14" s="6">
        <f>118+42</f>
        <v>160</v>
      </c>
      <c r="E14" s="6">
        <v>21</v>
      </c>
      <c r="F14" s="6">
        <v>16</v>
      </c>
      <c r="G14" s="6">
        <f t="shared" si="0"/>
        <v>2314</v>
      </c>
      <c r="H14" s="2"/>
    </row>
    <row r="15" spans="1:8" s="1" customFormat="1" ht="18" customHeight="1">
      <c r="A15" s="5">
        <v>1997</v>
      </c>
      <c r="B15" s="6">
        <v>1171</v>
      </c>
      <c r="C15" s="6">
        <v>893</v>
      </c>
      <c r="D15" s="6">
        <f>118+41</f>
        <v>159</v>
      </c>
      <c r="E15" s="6">
        <v>18</v>
      </c>
      <c r="F15" s="6">
        <v>8</v>
      </c>
      <c r="G15" s="6">
        <f>SUM(B15:F15)</f>
        <v>2249</v>
      </c>
      <c r="H15" s="2"/>
    </row>
    <row r="16" spans="1:8" s="1" customFormat="1" ht="18" customHeight="1">
      <c r="A16" s="5">
        <v>1998</v>
      </c>
      <c r="B16" s="6">
        <v>1210</v>
      </c>
      <c r="C16" s="21">
        <v>871</v>
      </c>
      <c r="D16" s="21">
        <f>134+53</f>
        <v>187</v>
      </c>
      <c r="E16" s="21">
        <v>14</v>
      </c>
      <c r="F16" s="21">
        <v>10</v>
      </c>
      <c r="G16" s="6">
        <f t="shared" si="0"/>
        <v>2292</v>
      </c>
      <c r="H16" s="2"/>
    </row>
    <row r="17" spans="1:8" s="1" customFormat="1" ht="18" customHeight="1">
      <c r="A17" s="5">
        <v>1999</v>
      </c>
      <c r="B17" s="6">
        <v>1236</v>
      </c>
      <c r="C17" s="21">
        <v>755</v>
      </c>
      <c r="D17" s="21">
        <f>130+50</f>
        <v>180</v>
      </c>
      <c r="E17" s="21">
        <v>16</v>
      </c>
      <c r="F17" s="21">
        <v>1</v>
      </c>
      <c r="G17" s="6">
        <f t="shared" si="0"/>
        <v>2188</v>
      </c>
      <c r="H17" s="2"/>
    </row>
    <row r="18" spans="1:8" s="1" customFormat="1" ht="18" customHeight="1">
      <c r="A18" s="5">
        <v>2000</v>
      </c>
      <c r="B18" s="6">
        <v>1162</v>
      </c>
      <c r="C18" s="21">
        <v>793</v>
      </c>
      <c r="D18" s="21">
        <v>195</v>
      </c>
      <c r="E18" s="10">
        <v>7</v>
      </c>
      <c r="F18" s="21">
        <v>3</v>
      </c>
      <c r="G18" s="6">
        <f t="shared" si="0"/>
        <v>2160</v>
      </c>
      <c r="H18" s="2"/>
    </row>
    <row r="19" spans="1:8" s="1" customFormat="1" ht="18" customHeight="1">
      <c r="A19" s="5">
        <v>2001</v>
      </c>
      <c r="B19" s="6">
        <v>1131</v>
      </c>
      <c r="C19" s="21">
        <v>748</v>
      </c>
      <c r="D19" s="21">
        <v>205</v>
      </c>
      <c r="E19" s="10">
        <v>12</v>
      </c>
      <c r="F19" s="48" t="s">
        <v>33</v>
      </c>
      <c r="G19" s="6">
        <f t="shared" si="0"/>
        <v>2096</v>
      </c>
      <c r="H19" s="2"/>
    </row>
    <row r="20" spans="1:8" s="1" customFormat="1" ht="18" customHeight="1">
      <c r="A20" s="5">
        <v>2002</v>
      </c>
      <c r="B20" s="6">
        <v>1152</v>
      </c>
      <c r="C20" s="21">
        <v>727</v>
      </c>
      <c r="D20" s="21">
        <v>181</v>
      </c>
      <c r="E20" s="10">
        <v>12</v>
      </c>
      <c r="F20" s="48" t="s">
        <v>33</v>
      </c>
      <c r="G20" s="6">
        <f t="shared" si="0"/>
        <v>2072</v>
      </c>
      <c r="H20" s="2"/>
    </row>
    <row r="21" spans="1:8" s="1" customFormat="1" ht="18" customHeight="1">
      <c r="A21" s="5">
        <v>2003</v>
      </c>
      <c r="B21" s="6">
        <v>1248</v>
      </c>
      <c r="C21" s="21">
        <v>712</v>
      </c>
      <c r="D21" s="21">
        <v>200</v>
      </c>
      <c r="E21" s="10">
        <v>17</v>
      </c>
      <c r="F21" s="48" t="s">
        <v>33</v>
      </c>
      <c r="G21" s="6">
        <f t="shared" si="0"/>
        <v>2177</v>
      </c>
      <c r="H21" s="2"/>
    </row>
    <row r="22" spans="1:8" s="1" customFormat="1" ht="18" customHeight="1">
      <c r="A22" s="5">
        <v>2004</v>
      </c>
      <c r="B22" s="6">
        <v>1256</v>
      </c>
      <c r="C22" s="21">
        <v>697</v>
      </c>
      <c r="D22" s="21">
        <v>202</v>
      </c>
      <c r="E22" s="10">
        <v>13</v>
      </c>
      <c r="F22" s="48" t="s">
        <v>33</v>
      </c>
      <c r="G22" s="6">
        <f t="shared" si="0"/>
        <v>2168</v>
      </c>
      <c r="H22" s="2"/>
    </row>
    <row r="23" spans="1:8" s="1" customFormat="1" ht="18" customHeight="1">
      <c r="A23" s="5">
        <v>2005</v>
      </c>
      <c r="B23" s="6">
        <v>1159</v>
      </c>
      <c r="C23" s="21">
        <v>670</v>
      </c>
      <c r="D23" s="21">
        <v>143</v>
      </c>
      <c r="E23" s="10">
        <v>13</v>
      </c>
      <c r="F23" s="48" t="s">
        <v>33</v>
      </c>
      <c r="G23" s="6">
        <f t="shared" si="0"/>
        <v>1985</v>
      </c>
      <c r="H23" s="2"/>
    </row>
    <row r="24" spans="1:8" s="1" customFormat="1" ht="18" customHeight="1">
      <c r="A24" s="5">
        <v>2006</v>
      </c>
      <c r="B24" s="6">
        <v>1156</v>
      </c>
      <c r="C24" s="21">
        <v>640</v>
      </c>
      <c r="D24" s="21">
        <v>157</v>
      </c>
      <c r="E24" s="10">
        <v>6</v>
      </c>
      <c r="F24" s="48" t="s">
        <v>33</v>
      </c>
      <c r="G24" s="6">
        <f t="shared" si="0"/>
        <v>1959</v>
      </c>
      <c r="H24" s="2"/>
    </row>
    <row r="25" spans="1:8" s="1" customFormat="1" ht="18" customHeight="1">
      <c r="A25" s="5">
        <v>2007</v>
      </c>
      <c r="B25" s="6">
        <v>1097</v>
      </c>
      <c r="C25" s="21">
        <v>604</v>
      </c>
      <c r="D25" s="21">
        <v>151</v>
      </c>
      <c r="E25" s="10">
        <v>10</v>
      </c>
      <c r="F25" s="48" t="s">
        <v>33</v>
      </c>
      <c r="G25" s="6">
        <f t="shared" si="0"/>
        <v>1862</v>
      </c>
      <c r="H25" s="2"/>
    </row>
    <row r="26" spans="1:8" s="1" customFormat="1" ht="18" customHeight="1">
      <c r="A26" s="5">
        <v>2008</v>
      </c>
      <c r="B26" s="6">
        <v>1040</v>
      </c>
      <c r="C26" s="21">
        <v>554</v>
      </c>
      <c r="D26" s="21">
        <v>122</v>
      </c>
      <c r="E26" s="10">
        <v>3</v>
      </c>
      <c r="F26" s="48" t="s">
        <v>33</v>
      </c>
      <c r="G26" s="6">
        <f t="shared" si="0"/>
        <v>1719</v>
      </c>
      <c r="H26" s="2"/>
    </row>
    <row r="27" spans="1:8" s="1" customFormat="1" ht="12" customHeight="1">
      <c r="A27" s="2"/>
      <c r="B27" s="2"/>
      <c r="C27" s="2"/>
      <c r="D27" s="2"/>
      <c r="E27" s="2"/>
      <c r="F27" s="2"/>
      <c r="G27" s="2"/>
      <c r="H27" s="2"/>
    </row>
    <row r="28" spans="1:8" s="1" customFormat="1" ht="15">
      <c r="A28" s="33" t="s">
        <v>21</v>
      </c>
      <c r="B28" s="4"/>
      <c r="C28" s="4"/>
      <c r="D28" s="4"/>
      <c r="E28" s="4"/>
      <c r="F28" s="4"/>
      <c r="G28" s="4"/>
      <c r="H28" s="2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9" r:id="rId1"/>
  <ignoredErrors>
    <ignoredError sqref="G18:G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zoomScale="87" zoomScaleNormal="87" zoomScalePageLayoutView="0" workbookViewId="0" topLeftCell="A1">
      <selection activeCell="C21" sqref="C21"/>
    </sheetView>
  </sheetViews>
  <sheetFormatPr defaultColWidth="9.6640625" defaultRowHeight="15"/>
  <cols>
    <col min="1" max="1" width="12.77734375" style="11" customWidth="1"/>
    <col min="2" max="10" width="13.3359375" style="11" customWidth="1"/>
    <col min="11" max="11" width="0.3359375" style="11" customWidth="1"/>
    <col min="12" max="16384" width="9.6640625" style="11" customWidth="1"/>
  </cols>
  <sheetData>
    <row r="2" spans="1:4" ht="18" customHeight="1">
      <c r="A2" s="28" t="s">
        <v>34</v>
      </c>
      <c r="B2" s="17"/>
      <c r="C2" s="17"/>
      <c r="D2" s="22"/>
    </row>
    <row r="3" spans="1:10" s="44" customFormat="1" ht="24.75" customHeight="1">
      <c r="A3" s="53" t="s">
        <v>0</v>
      </c>
      <c r="B3" s="50" t="s">
        <v>20</v>
      </c>
      <c r="C3" s="51"/>
      <c r="D3" s="51"/>
      <c r="E3" s="51"/>
      <c r="F3" s="51"/>
      <c r="G3" s="51"/>
      <c r="H3" s="51"/>
      <c r="I3" s="51"/>
      <c r="J3" s="52"/>
    </row>
    <row r="4" spans="1:10" s="44" customFormat="1" ht="49.5" customHeight="1">
      <c r="A4" s="54"/>
      <c r="B4" s="45" t="s">
        <v>22</v>
      </c>
      <c r="C4" s="45" t="s">
        <v>23</v>
      </c>
      <c r="D4" s="45" t="s">
        <v>24</v>
      </c>
      <c r="E4" s="45" t="s">
        <v>25</v>
      </c>
      <c r="F4" s="45" t="s">
        <v>26</v>
      </c>
      <c r="G4" s="45" t="s">
        <v>27</v>
      </c>
      <c r="H4" s="45" t="s">
        <v>28</v>
      </c>
      <c r="I4" s="45" t="s">
        <v>29</v>
      </c>
      <c r="J4" s="45" t="s">
        <v>1</v>
      </c>
    </row>
    <row r="5" spans="1:10" s="42" customFormat="1" ht="15" customHeight="1">
      <c r="A5" s="37"/>
      <c r="B5" s="43"/>
      <c r="C5" s="43"/>
      <c r="D5" s="43"/>
      <c r="E5" s="43"/>
      <c r="F5" s="43"/>
      <c r="G5" s="43"/>
      <c r="H5" s="43"/>
      <c r="I5" s="43"/>
      <c r="J5" s="43"/>
    </row>
    <row r="6" spans="1:10" s="38" customFormat="1" ht="18" customHeight="1">
      <c r="A6" s="37">
        <v>2002</v>
      </c>
      <c r="B6" s="39">
        <v>1361</v>
      </c>
      <c r="C6" s="39">
        <v>10</v>
      </c>
      <c r="D6" s="39">
        <v>95</v>
      </c>
      <c r="E6" s="39">
        <v>84</v>
      </c>
      <c r="F6" s="40" t="s">
        <v>33</v>
      </c>
      <c r="G6" s="39">
        <v>494</v>
      </c>
      <c r="H6" s="40">
        <v>28</v>
      </c>
      <c r="I6" s="40">
        <v>0</v>
      </c>
      <c r="J6" s="39">
        <f aca="true" t="shared" si="0" ref="J6:J12">SUM(B6:I6)</f>
        <v>2072</v>
      </c>
    </row>
    <row r="7" spans="1:10" s="38" customFormat="1" ht="18" customHeight="1">
      <c r="A7" s="37">
        <v>2003</v>
      </c>
      <c r="B7" s="39">
        <v>1386</v>
      </c>
      <c r="C7" s="39">
        <v>9</v>
      </c>
      <c r="D7" s="39">
        <v>126</v>
      </c>
      <c r="E7" s="39">
        <v>82</v>
      </c>
      <c r="F7" s="40" t="s">
        <v>33</v>
      </c>
      <c r="G7" s="39">
        <v>546</v>
      </c>
      <c r="H7" s="39">
        <v>28</v>
      </c>
      <c r="I7" s="40">
        <v>0</v>
      </c>
      <c r="J7" s="39">
        <f t="shared" si="0"/>
        <v>2177</v>
      </c>
    </row>
    <row r="8" spans="1:10" s="38" customFormat="1" ht="18" customHeight="1">
      <c r="A8" s="37">
        <v>2004</v>
      </c>
      <c r="B8" s="39">
        <v>1347</v>
      </c>
      <c r="C8" s="39">
        <v>9</v>
      </c>
      <c r="D8" s="39">
        <v>159</v>
      </c>
      <c r="E8" s="39">
        <v>76</v>
      </c>
      <c r="F8" s="40" t="s">
        <v>33</v>
      </c>
      <c r="G8" s="39">
        <v>534</v>
      </c>
      <c r="H8" s="40">
        <v>43</v>
      </c>
      <c r="I8" s="40">
        <v>0</v>
      </c>
      <c r="J8" s="39">
        <f t="shared" si="0"/>
        <v>2168</v>
      </c>
    </row>
    <row r="9" spans="1:10" s="38" customFormat="1" ht="18" customHeight="1">
      <c r="A9" s="37">
        <v>2005</v>
      </c>
      <c r="B9" s="39">
        <v>1206</v>
      </c>
      <c r="C9" s="39">
        <v>7</v>
      </c>
      <c r="D9" s="39">
        <v>176</v>
      </c>
      <c r="E9" s="39">
        <v>85</v>
      </c>
      <c r="F9" s="39">
        <v>2</v>
      </c>
      <c r="G9" s="39">
        <v>465</v>
      </c>
      <c r="H9" s="40">
        <v>43</v>
      </c>
      <c r="I9" s="40">
        <v>1</v>
      </c>
      <c r="J9" s="39">
        <f t="shared" si="0"/>
        <v>1985</v>
      </c>
    </row>
    <row r="10" spans="1:10" s="38" customFormat="1" ht="18" customHeight="1">
      <c r="A10" s="37">
        <v>2006</v>
      </c>
      <c r="B10" s="39">
        <v>1200</v>
      </c>
      <c r="C10" s="39">
        <v>9</v>
      </c>
      <c r="D10" s="39">
        <v>212</v>
      </c>
      <c r="E10" s="39">
        <v>93</v>
      </c>
      <c r="F10" s="40" t="s">
        <v>33</v>
      </c>
      <c r="G10" s="39">
        <v>405</v>
      </c>
      <c r="H10" s="40">
        <v>39</v>
      </c>
      <c r="I10" s="40">
        <v>1</v>
      </c>
      <c r="J10" s="39">
        <f t="shared" si="0"/>
        <v>1959</v>
      </c>
    </row>
    <row r="11" spans="1:10" s="38" customFormat="1" ht="18" customHeight="1">
      <c r="A11" s="37">
        <v>2007</v>
      </c>
      <c r="B11" s="39">
        <v>1108</v>
      </c>
      <c r="C11" s="39">
        <v>6</v>
      </c>
      <c r="D11" s="39">
        <v>182</v>
      </c>
      <c r="E11" s="41">
        <v>102</v>
      </c>
      <c r="F11" s="41">
        <v>1</v>
      </c>
      <c r="G11" s="41">
        <v>420</v>
      </c>
      <c r="H11" s="41">
        <v>42</v>
      </c>
      <c r="I11" s="41">
        <v>1</v>
      </c>
      <c r="J11" s="39">
        <f t="shared" si="0"/>
        <v>1862</v>
      </c>
    </row>
    <row r="12" spans="1:10" s="38" customFormat="1" ht="18" customHeight="1">
      <c r="A12" s="37">
        <v>2008</v>
      </c>
      <c r="B12" s="39">
        <v>1040</v>
      </c>
      <c r="C12" s="39">
        <v>5</v>
      </c>
      <c r="D12" s="39">
        <v>162</v>
      </c>
      <c r="E12" s="41">
        <v>94</v>
      </c>
      <c r="F12" s="49" t="s">
        <v>33</v>
      </c>
      <c r="G12" s="41">
        <v>376</v>
      </c>
      <c r="H12" s="41">
        <v>41</v>
      </c>
      <c r="I12" s="41">
        <v>1</v>
      </c>
      <c r="J12" s="39">
        <f t="shared" si="0"/>
        <v>1719</v>
      </c>
    </row>
    <row r="13" spans="1:10" ht="12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ht="15">
      <c r="A14" s="46" t="s">
        <v>21</v>
      </c>
    </row>
  </sheetData>
  <sheetProtection/>
  <mergeCells count="2">
    <mergeCell ref="B3:J3"/>
    <mergeCell ref="A3:A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2" r:id="rId1"/>
  <ignoredErrors>
    <ignoredError sqref="J6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